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g002196\AppData\Local\Microsoft\Windows\INetCache\Content.Outlook\PCZ1DTGV\"/>
    </mc:Choice>
  </mc:AlternateContent>
  <xr:revisionPtr revIDLastSave="0" documentId="13_ncr:1_{692D980C-F1D3-459B-B03D-E66D54BB4699}" xr6:coauthVersionLast="47" xr6:coauthVersionMax="47" xr10:uidLastSave="{00000000-0000-0000-0000-000000000000}"/>
  <bookViews>
    <workbookView xWindow="28680" yWindow="-120" windowWidth="38640" windowHeight="21240"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D7" i="5"/>
  <c r="C19" i="4"/>
  <c r="C18" i="4"/>
  <c r="C17" i="4"/>
  <c r="C9" i="4"/>
  <c r="G7" i="5" l="1"/>
  <c r="E7" i="5" l="1"/>
  <c r="G8" i="5" l="1"/>
  <c r="G9" i="5" s="1"/>
  <c r="F8" i="5"/>
  <c r="F9" i="5" s="1"/>
  <c r="D8" i="5"/>
  <c r="D9" i="5" s="1"/>
  <c r="C9" i="5"/>
  <c r="H7" i="5" l="1"/>
  <c r="E8" i="5" l="1"/>
  <c r="H8" i="5" s="1"/>
  <c r="E9" i="5" l="1"/>
  <c r="H9" i="5" l="1"/>
</calcChain>
</file>

<file path=xl/sharedStrings.xml><?xml version="1.0" encoding="utf-8"?>
<sst xmlns="http://schemas.openxmlformats.org/spreadsheetml/2006/main" count="36" uniqueCount="36">
  <si>
    <t>Vereinfachtes Entgeltmodell nach Art. 30 (2) b) NC TAR / simplified Model according to  Art. 30 (2) b) NC TAR</t>
  </si>
  <si>
    <t>Date: 02.12.2024</t>
  </si>
  <si>
    <t>Marktgebiet THE/ market area THE</t>
  </si>
  <si>
    <t>Status quo 2025</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</si>
  <si>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</si>
  <si>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</si>
  <si>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</si>
  <si>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</si>
  <si>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</si>
  <si>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</si>
  <si>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</si>
  <si>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</si>
  <si>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</si>
  <si>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</si>
  <si>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</si>
  <si>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</si>
  <si>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</si>
  <si>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</si>
  <si>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</si>
  <si>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</si>
  <si>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</si>
  <si>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</si>
  <si>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</si>
  <si>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</si>
  <si>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</si>
  <si>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Inflationsindex in Höhe 6,5 %* abzüglich einer Fortschreibung des generellen sektoralen Produktivitätsfaktors für die dritte Regulierungsperiode in Höhe von 0,49 % (finaler Wert für die 4. Regulierungsperiode noch nicht festgelegt)
Inflation index of 6,5 %*  minus a forward projection of the general sectoral factor for productivity for the third regulatory period of 0,49 % (no final value set for the 4th regulatory period)</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</si>
  <si>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</si>
  <si>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</si>
  <si>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</si>
  <si>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</si>
  <si>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</si>
  <si>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</si>
  <si>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2026 (ausgewiesen nur bei den indikativen Referenzpreisen)
Assumption of annual development of allowed transmission services revenue from 2026 (shown only for the indicative reference prices)</t>
  </si>
  <si>
    <t>Annahme zur jährlichen Entwicklung der prognostizierten kontrahierten Kapazität ab 2026 (ausgewiesen nur bei den indikativen Referenzpreisen)
Assumption of annual development of forecasted contracted capacity from 2026 (shown only for the indicative reference prices)</t>
  </si>
  <si>
    <t>* Vom Statistischen Bundesamt wurden die folgenden VPIs veröffentlicht:
The following CPIs were published by Federal Statistical Office of Germany:
- VPI/CPI 2022: 110,2
- VPI/CPI 2023: 116,7</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</si>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</sst>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9"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u/>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9" fontId="0" fillId="0" borderId="0" xfId="2" applyFont="1"/>
    <xf numFmtId="0" fontId="3" fillId="0" borderId="0" xfId="0" applyFont="1"/>
    <xf numFmtId="0" fontId="0" fillId="0" borderId="1" xfId="0" applyBorder="1"/>
    <xf numFmtId="164" fontId="0" fillId="0" borderId="1" xfId="0" applyNumberFormat="1" applyBorder="1"/>
    <xf numFmtId="2" fontId="0" fillId="0" borderId="0" xfId="1" applyNumberFormat="1" applyFont="1"/>
    <xf numFmtId="2" fontId="0" fillId="0" borderId="0" xfId="0" applyNumberFormat="1"/>
    <xf numFmtId="9" fontId="0" fillId="2" borderId="0" xfId="2" applyFont="1" applyFill="1"/>
    <xf numFmtId="0" fontId="0" fillId="0" borderId="0" xfId="0" applyAlignment="1">
      <alignment horizontal="center"/>
    </xf>
    <xf numFmtId="9" fontId="0" fillId="0" borderId="1" xfId="2" applyFont="1" applyBorder="1"/>
    <xf numFmtId="0" fontId="2" fillId="0" borderId="0" xfId="0" applyFont="1"/>
    <xf numFmtId="0" fontId="0" fillId="0" borderId="0" xfId="0" applyAlignment="1">
      <alignment wrapText="1"/>
    </xf>
    <xf numFmtId="4" fontId="0" fillId="0" borderId="0" xfId="0" applyNumberFormat="1"/>
    <xf numFmtId="3" fontId="0" fillId="0" borderId="0" xfId="0" applyNumberFormat="1"/>
    <xf numFmtId="0" fontId="0" fillId="0" borderId="0" xfId="0" applyAlignment="1">
      <alignment horizontal="right"/>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1" fillId="0" borderId="8" xfId="3" applyBorder="1" applyAlignment="1">
      <alignment horizontal="center" vertical="center"/>
    </xf>
    <xf numFmtId="42" fontId="0" fillId="0" borderId="8" xfId="4" applyNumberFormat="1" applyFont="1" applyFill="1" applyBorder="1" applyAlignment="1">
      <alignment horizontal="center" vertical="center"/>
    </xf>
    <xf numFmtId="165" fontId="1" fillId="0" borderId="8" xfId="3" applyNumberFormat="1" applyBorder="1" applyAlignment="1">
      <alignment horizontal="center" vertical="center"/>
    </xf>
    <xf numFmtId="44" fontId="0" fillId="0" borderId="9" xfId="4" applyFont="1" applyFill="1" applyBorder="1" applyAlignment="1">
      <alignment horizontal="center" vertical="center" wrapText="1"/>
    </xf>
    <xf numFmtId="0" fontId="0" fillId="0" borderId="10" xfId="3" applyFont="1" applyBorder="1" applyAlignment="1">
      <alignment horizontal="center" vertical="center" wrapText="1"/>
    </xf>
    <xf numFmtId="42" fontId="0" fillId="0" borderId="11" xfId="4" applyNumberFormat="1" applyFont="1" applyFill="1" applyBorder="1" applyAlignment="1">
      <alignment horizontal="center" vertical="center"/>
    </xf>
    <xf numFmtId="165" fontId="1" fillId="0" borderId="11" xfId="3" applyNumberFormat="1" applyBorder="1" applyAlignment="1">
      <alignment horizontal="center" vertical="center"/>
    </xf>
    <xf numFmtId="165" fontId="1" fillId="0" borderId="11" xfId="3" applyNumberFormat="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0" fillId="0" borderId="15" xfId="3" applyFont="1" applyBorder="1" applyAlignment="1">
      <alignment horizontal="center" vertical="center" wrapText="1"/>
    </xf>
    <xf numFmtId="10" fontId="0" fillId="0" borderId="16" xfId="5" applyNumberFormat="1" applyFont="1" applyBorder="1" applyAlignment="1">
      <alignment horizontal="center" vertical="center"/>
    </xf>
    <xf numFmtId="42" fontId="0" fillId="0" borderId="16" xfId="4" applyNumberFormat="1" applyFont="1" applyFill="1" applyBorder="1" applyAlignment="1">
      <alignment horizontal="center" vertical="center"/>
    </xf>
    <xf numFmtId="44" fontId="0" fillId="0" borderId="17" xfId="4" applyFont="1" applyFill="1" applyBorder="1" applyAlignment="1">
      <alignment horizontal="center" vertical="center" wrapText="1"/>
    </xf>
    <xf numFmtId="0" fontId="0" fillId="0" borderId="18" xfId="3" applyFont="1" applyBorder="1" applyAlignment="1">
      <alignment horizontal="center" vertical="center" wrapText="1"/>
    </xf>
    <xf numFmtId="10" fontId="0" fillId="0" borderId="19" xfId="5" applyNumberFormat="1" applyFont="1" applyBorder="1" applyAlignment="1">
      <alignment horizontal="center" vertical="center"/>
    </xf>
    <xf numFmtId="42" fontId="0" fillId="0" borderId="19" xfId="4" applyNumberFormat="1" applyFont="1" applyFill="1" applyBorder="1" applyAlignment="1">
      <alignment horizontal="center" vertical="center"/>
    </xf>
    <xf numFmtId="44" fontId="0" fillId="0" borderId="20" xfId="4" applyFont="1" applyFill="1" applyBorder="1" applyAlignment="1">
      <alignment horizontal="center" vertical="center" wrapText="1"/>
    </xf>
    <xf numFmtId="0" fontId="5" fillId="0" borderId="21" xfId="3" applyFont="1" applyBorder="1" applyAlignment="1">
      <alignment horizontal="center" vertical="center" wrapText="1"/>
    </xf>
    <xf numFmtId="9" fontId="0" fillId="0" borderId="22" xfId="5" applyFont="1" applyBorder="1" applyAlignment="1">
      <alignment horizontal="center" vertical="center"/>
    </xf>
    <xf numFmtId="4" fontId="1" fillId="0" borderId="0" xfId="3" applyNumberFormat="1" applyAlignment="1">
      <alignment wrapText="1"/>
    </xf>
    <xf numFmtId="0" fontId="5" fillId="0" borderId="23" xfId="3" applyFont="1" applyBorder="1" applyAlignment="1">
      <alignment horizontal="center" vertical="center" wrapText="1"/>
    </xf>
    <xf numFmtId="9" fontId="6" fillId="0" borderId="24" xfId="5" applyFont="1" applyBorder="1" applyAlignment="1">
      <alignment horizontal="center" vertical="center"/>
    </xf>
    <xf numFmtId="0" fontId="6" fillId="0" borderId="0" xfId="3" applyFont="1"/>
    <xf numFmtId="0" fontId="6" fillId="0" borderId="0" xfId="3" applyFont="1" applyAlignment="1">
      <alignment wrapText="1"/>
    </xf>
    <xf numFmtId="165" fontId="1" fillId="0" borderId="25" xfId="3" applyNumberFormat="1" applyBorder="1" applyAlignment="1">
      <alignment horizontal="center" vertical="center"/>
    </xf>
    <xf numFmtId="165" fontId="1" fillId="0" borderId="25" xfId="3" applyNumberFormat="1" applyBorder="1" applyAlignment="1">
      <alignment horizontal="center" vertical="center" wrapText="1"/>
    </xf>
    <xf numFmtId="0" fontId="4" fillId="0" borderId="0" xfId="0" applyFont="1"/>
    <xf numFmtId="0" fontId="7" fillId="0" borderId="0" xfId="0" applyFont="1"/>
    <xf numFmtId="0" fontId="8" fillId="0" borderId="0" xfId="6"/>
    <xf numFmtId="1" fontId="0" fillId="0" borderId="0" xfId="0" applyNumberFormat="1" applyAlignment="1">
      <alignment horizontal="center" vertical="center"/>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cellXfs>
  <cellStyles count="7">
    <cellStyle name="Link" xfId="6" builtinId="8"/>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e.statista.com/statistik/daten/studie/2550/umfrage/entwicklung-des-verbraucherpreis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tabSelected="1" workbookViewId="0"/>
  </sheetViews>
  <sheetFormatPr baseColWidth="10" defaultColWidth="11.44140625" defaultRowHeight="14.4" x14ac:dyDescent="0.3"/>
  <cols>
    <col min="1" max="1" width="69.88671875" bestFit="1" customWidth="1"/>
    <col min="2" max="2" width="80.44140625" bestFit="1" customWidth="1"/>
    <col min="3" max="3" width="42.33203125" bestFit="1" customWidth="1"/>
    <col min="5" max="5" width="22.6640625" customWidth="1"/>
  </cols>
  <sheetData>
    <row r="1" spans="1:5" x14ac:dyDescent="0.3">
      <c r="A1" s="50" t="s">
        <v>0</v>
      </c>
    </row>
    <row r="3" spans="1:5" x14ac:dyDescent="0.3">
      <c r="A3" s="51" t="s">
        <v>1</v>
      </c>
      <c r="B3" s="2"/>
    </row>
    <row r="4" spans="1:5" x14ac:dyDescent="0.3">
      <c r="C4" s="14" t="s">
        <v>2</v>
      </c>
    </row>
    <row r="5" spans="1:5" x14ac:dyDescent="0.3">
      <c r="A5" s="2" t="s">
        <v>3</v>
      </c>
      <c r="B5" s="2"/>
      <c r="C5" s="8"/>
    </row>
    <row r="6" spans="1:5" x14ac:dyDescent="0.3">
      <c r="A6" t="s">
        <v>4</v>
      </c>
      <c r="B6" t="s">
        <v>5</v>
      </c>
      <c r="C6" s="12">
        <v>3179012442</v>
      </c>
      <c r="E6" s="12"/>
    </row>
    <row r="7" spans="1:5" ht="28.8" x14ac:dyDescent="0.3">
      <c r="A7" s="11" t="s">
        <v>6</v>
      </c>
      <c r="B7" s="11" t="s">
        <v>7</v>
      </c>
      <c r="C7" s="13">
        <v>473991867.95229501</v>
      </c>
    </row>
    <row r="9" spans="1:5" x14ac:dyDescent="0.3">
      <c r="A9" t="s">
        <v>8</v>
      </c>
      <c r="B9" t="s">
        <v>9</v>
      </c>
      <c r="C9" s="5">
        <f>ROUNDUP(C6/C7,2)</f>
        <v>6.71</v>
      </c>
    </row>
    <row r="10" spans="1:5" x14ac:dyDescent="0.3">
      <c r="A10" s="3"/>
      <c r="B10" s="3"/>
      <c r="C10" s="4"/>
    </row>
    <row r="12" spans="1:5" x14ac:dyDescent="0.3">
      <c r="A12" s="2" t="s">
        <v>10</v>
      </c>
      <c r="B12" s="2"/>
    </row>
    <row r="13" spans="1:5" x14ac:dyDescent="0.3">
      <c r="A13" t="s">
        <v>11</v>
      </c>
      <c r="B13" t="s">
        <v>12</v>
      </c>
      <c r="C13" s="7">
        <v>1</v>
      </c>
      <c r="E13" s="53"/>
    </row>
    <row r="14" spans="1:5" ht="28.8" x14ac:dyDescent="0.3">
      <c r="A14" s="11" t="s">
        <v>13</v>
      </c>
      <c r="B14" s="11" t="s">
        <v>14</v>
      </c>
      <c r="C14" s="7">
        <v>1</v>
      </c>
      <c r="E14" s="53"/>
    </row>
    <row r="15" spans="1:5" x14ac:dyDescent="0.3">
      <c r="A15" s="3"/>
      <c r="B15" s="3"/>
      <c r="C15" s="9"/>
    </row>
    <row r="16" spans="1:5" x14ac:dyDescent="0.3">
      <c r="C16" s="1"/>
    </row>
    <row r="17" spans="1:3" x14ac:dyDescent="0.3">
      <c r="A17" t="s">
        <v>15</v>
      </c>
      <c r="B17" t="s">
        <v>16</v>
      </c>
      <c r="C17" s="6">
        <f>+C9</f>
        <v>6.71</v>
      </c>
    </row>
    <row r="18" spans="1:3" x14ac:dyDescent="0.3">
      <c r="A18" t="s">
        <v>17</v>
      </c>
      <c r="B18" t="s">
        <v>18</v>
      </c>
      <c r="C18" s="6">
        <f>ROUNDUP(SUMPRODUCT(C6*C13/C7*C14),2)</f>
        <v>6.71</v>
      </c>
    </row>
    <row r="19" spans="1:3" x14ac:dyDescent="0.3">
      <c r="A19" s="10" t="s">
        <v>19</v>
      </c>
      <c r="B19" t="s">
        <v>20</v>
      </c>
      <c r="C19" s="1">
        <f>+C18/C17-1</f>
        <v>0</v>
      </c>
    </row>
    <row r="20" spans="1:3" x14ac:dyDescent="0.3">
      <c r="A20" s="3"/>
      <c r="B20" s="3"/>
      <c r="C20" s="3"/>
    </row>
  </sheetData>
  <mergeCells count="1">
    <mergeCell ref="E13:E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workbookViewId="0">
      <selection activeCell="B1" sqref="B1"/>
    </sheetView>
  </sheetViews>
  <sheetFormatPr baseColWidth="10" defaultColWidth="11.44140625" defaultRowHeight="14.4" x14ac:dyDescent="0.3"/>
  <cols>
    <col min="1" max="1" width="2.33203125" style="15" customWidth="1"/>
    <col min="2" max="2" width="66" style="16" bestFit="1" customWidth="1"/>
    <col min="3" max="3" width="29.6640625" style="15" customWidth="1"/>
    <col min="4" max="4" width="28.33203125" style="15" customWidth="1"/>
    <col min="5" max="5" width="32" style="15" customWidth="1"/>
    <col min="6" max="6" width="21.5546875" style="15" bestFit="1" customWidth="1"/>
    <col min="7" max="7" width="21.88671875" style="16" customWidth="1"/>
    <col min="8" max="8" width="18.5546875" style="16" customWidth="1"/>
    <col min="9" max="9" width="31.6640625" style="15" customWidth="1"/>
    <col min="10" max="16384" width="11.44140625" style="15"/>
  </cols>
  <sheetData>
    <row r="1" spans="2:8" x14ac:dyDescent="0.3">
      <c r="B1" s="15"/>
      <c r="H1" s="17"/>
    </row>
    <row r="2" spans="2:8" ht="15" customHeight="1" x14ac:dyDescent="0.3">
      <c r="B2" s="54" t="s">
        <v>21</v>
      </c>
      <c r="C2" s="54"/>
      <c r="D2" s="54"/>
      <c r="E2" s="54"/>
      <c r="F2" s="54"/>
      <c r="G2" s="54"/>
      <c r="H2" s="54"/>
    </row>
    <row r="3" spans="2:8" ht="15" customHeight="1" x14ac:dyDescent="0.3">
      <c r="B3" s="54" t="s">
        <v>22</v>
      </c>
      <c r="C3" s="54"/>
      <c r="D3" s="54"/>
      <c r="E3" s="54"/>
      <c r="F3" s="54"/>
      <c r="G3" s="54"/>
      <c r="H3" s="54"/>
    </row>
    <row r="4" spans="2:8" ht="15" thickBot="1" x14ac:dyDescent="0.35">
      <c r="B4" s="55"/>
      <c r="C4" s="55"/>
      <c r="D4" s="55"/>
      <c r="E4" s="55"/>
    </row>
    <row r="5" spans="2:8" ht="66.75" customHeight="1" x14ac:dyDescent="0.3">
      <c r="B5" s="56" t="s">
        <v>23</v>
      </c>
      <c r="C5" s="57"/>
      <c r="D5" s="57"/>
      <c r="E5" s="57"/>
      <c r="F5" s="57"/>
      <c r="G5" s="57"/>
      <c r="H5" s="58"/>
    </row>
    <row r="6" spans="2:8" ht="272.25" customHeight="1" x14ac:dyDescent="0.3">
      <c r="B6" s="18" t="s">
        <v>24</v>
      </c>
      <c r="C6" s="19" t="s">
        <v>25</v>
      </c>
      <c r="D6" s="19" t="s">
        <v>26</v>
      </c>
      <c r="E6" s="19" t="s">
        <v>27</v>
      </c>
      <c r="F6" s="19" t="s">
        <v>28</v>
      </c>
      <c r="G6" s="19" t="s">
        <v>29</v>
      </c>
      <c r="H6" s="20" t="s">
        <v>30</v>
      </c>
    </row>
    <row r="7" spans="2:8" x14ac:dyDescent="0.3">
      <c r="B7" s="25">
        <v>2025</v>
      </c>
      <c r="C7" s="21" t="s">
        <v>31</v>
      </c>
      <c r="D7" s="26">
        <f>+'Art. 30 (2) b)'!C6</f>
        <v>3179012442</v>
      </c>
      <c r="E7" s="22">
        <f>D7</f>
        <v>3179012442</v>
      </c>
      <c r="F7" s="23">
        <v>505807774.72669899</v>
      </c>
      <c r="G7" s="28">
        <f>+'Art. 30 (2) b)'!C7</f>
        <v>473991867.95229501</v>
      </c>
      <c r="H7" s="24">
        <f>E7/G7*(1+$C$12-$C$13)</f>
        <v>6.7068923687103261</v>
      </c>
    </row>
    <row r="8" spans="2:8" x14ac:dyDescent="0.3">
      <c r="B8" s="29">
        <v>2026</v>
      </c>
      <c r="C8" s="30">
        <f>0.065-0.0049</f>
        <v>6.0100000000000001E-2</v>
      </c>
      <c r="D8" s="31">
        <f t="shared" ref="D8:D9" si="0">D7</f>
        <v>3179012442</v>
      </c>
      <c r="E8" s="31">
        <f>E7*(1+C8)</f>
        <v>3370071089.7642002</v>
      </c>
      <c r="F8" s="27">
        <f t="shared" ref="F8:G9" si="1">F7</f>
        <v>505807774.72669899</v>
      </c>
      <c r="G8" s="28">
        <f t="shared" si="1"/>
        <v>473991867.95229501</v>
      </c>
      <c r="H8" s="32">
        <f>E8/G8*(1+$C$12-$C$13)^2</f>
        <v>7.1099766000698175</v>
      </c>
    </row>
    <row r="9" spans="2:8" x14ac:dyDescent="0.3">
      <c r="B9" s="33">
        <v>2027</v>
      </c>
      <c r="C9" s="34">
        <f>C8</f>
        <v>6.0100000000000001E-2</v>
      </c>
      <c r="D9" s="35">
        <f t="shared" si="0"/>
        <v>3179012442</v>
      </c>
      <c r="E9" s="35">
        <f>E8*(1+C9)</f>
        <v>3572612362.2590289</v>
      </c>
      <c r="F9" s="27">
        <f t="shared" si="1"/>
        <v>505807774.72669899</v>
      </c>
      <c r="G9" s="28">
        <f t="shared" si="1"/>
        <v>473991867.95229501</v>
      </c>
      <c r="H9" s="36">
        <f>E9/G9*(1+$C$12-$C$13)^2</f>
        <v>7.5372861937340137</v>
      </c>
    </row>
    <row r="10" spans="2:8" x14ac:dyDescent="0.3">
      <c r="B10" s="37"/>
      <c r="C10" s="38"/>
      <c r="D10" s="39"/>
      <c r="E10" s="39"/>
      <c r="F10" s="48"/>
      <c r="G10" s="49"/>
      <c r="H10" s="40"/>
    </row>
    <row r="11" spans="2:8" ht="15" thickBot="1" x14ac:dyDescent="0.35"/>
    <row r="12" spans="2:8" ht="127.5" customHeight="1" x14ac:dyDescent="0.3">
      <c r="B12" s="41" t="s">
        <v>32</v>
      </c>
      <c r="C12" s="42">
        <v>0</v>
      </c>
      <c r="G12" s="43"/>
    </row>
    <row r="13" spans="2:8" s="46" customFormat="1" ht="127.5" customHeight="1" thickBot="1" x14ac:dyDescent="0.35">
      <c r="B13" s="44" t="s">
        <v>33</v>
      </c>
      <c r="C13" s="45">
        <v>0</v>
      </c>
      <c r="G13" s="47"/>
      <c r="H13" s="47"/>
    </row>
    <row r="15" spans="2:8" ht="86.4" x14ac:dyDescent="0.3">
      <c r="B15" s="16" t="s">
        <v>34</v>
      </c>
      <c r="C15" s="52" t="s">
        <v>35</v>
      </c>
    </row>
  </sheetData>
  <mergeCells count="4">
    <mergeCell ref="B2:H2"/>
    <mergeCell ref="B3:H3"/>
    <mergeCell ref="B4:E4"/>
    <mergeCell ref="B5:H5"/>
  </mergeCells>
  <hyperlinks>
    <hyperlink ref="C15" r:id="rId1" xr:uid="{1252CD8F-554E-484A-9BE7-04DBFA32721A}"/>
  </hyperlinks>
  <pageMargins left="0.7" right="0.7" top="0.78740157499999996" bottom="0.78740157499999996" header="0.3" footer="0.3"/>
  <pageSetup paperSize="9" scale="6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6" ma:contentTypeDescription="Ein neues Dokument erstellen." ma:contentTypeScope="" ma:versionID="b28e59da7c5f5fa76f8e80b84a8e883c">
  <xsd:schema xmlns:xsd="http://www.w3.org/2001/XMLSchema" xmlns:xs="http://www.w3.org/2001/XMLSchema" xmlns:p="http://schemas.microsoft.com/office/2006/metadata/properties" xmlns:ns2="9b2fac1f-3ad1-4378-b20b-fb403cd233bb" xmlns:ns3="881b4353-6f97-4ea0-9e47-873a4f9e4d9d" targetNamespace="http://schemas.microsoft.com/office/2006/metadata/properties" ma:root="true" ma:fieldsID="e2095a3da1bc17695a97fb0a91e731c3" ns2:_="" ns3:_="">
    <xsd:import namespace="9b2fac1f-3ad1-4378-b20b-fb403cd233bb"/>
    <xsd:import namespace="881b4353-6f97-4ea0-9e47-873a4f9e4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1b4353-6f97-4ea0-9e47-873a4f9e4d9d"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575DB-0941-4892-8483-AFD7A0D7F287}">
  <ds:schemaRefs>
    <ds:schemaRef ds:uri="http://purl.org/dc/dcmitype/"/>
    <ds:schemaRef ds:uri="http://purl.org/dc/terms/"/>
    <ds:schemaRef ds:uri="http://schemas.microsoft.com/office/infopath/2007/PartnerControls"/>
    <ds:schemaRef ds:uri="http://www.w3.org/XML/1998/namespace"/>
    <ds:schemaRef ds:uri="http://schemas.microsoft.com/office/2006/metadata/properties"/>
    <ds:schemaRef ds:uri="881b4353-6f97-4ea0-9e47-873a4f9e4d9d"/>
    <ds:schemaRef ds:uri="http://purl.org/dc/elements/1.1/"/>
    <ds:schemaRef ds:uri="http://schemas.microsoft.com/office/2006/documentManagement/types"/>
    <ds:schemaRef ds:uri="http://schemas.openxmlformats.org/package/2006/metadata/core-properties"/>
    <ds:schemaRef ds:uri="9b2fac1f-3ad1-4378-b20b-fb403cd233bb"/>
  </ds:schemaRefs>
</ds:datastoreItem>
</file>

<file path=customXml/itemProps2.xml><?xml version="1.0" encoding="utf-8"?>
<ds:datastoreItem xmlns:ds="http://schemas.openxmlformats.org/officeDocument/2006/customXml" ds:itemID="{7B44ED14-B89A-4C58-86FC-537FD1E06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881b4353-6f97-4ea0-9e47-873a4f9e4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EAEBE3-0BA4-45AD-99E7-A182845550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Kleinophorst, Kerstin</cp:lastModifiedBy>
  <cp:revision/>
  <dcterms:created xsi:type="dcterms:W3CDTF">2017-04-12T13:36:16Z</dcterms:created>
  <dcterms:modified xsi:type="dcterms:W3CDTF">2024-11-28T09:45:25Z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y fmtid="{D5CDD505-2E9C-101B-9397-08002B2CF9AE}" pid="10" name="MSIP_Label_b59a48dc-e3bc-4cbc-af7a-00b49d47e5f4_Enabled">
    <vt:lpwstr>true</vt:lpwstr>
  </property>
  <property fmtid="{D5CDD505-2E9C-101B-9397-08002B2CF9AE}" pid="11" name="MSIP_Label_b59a48dc-e3bc-4cbc-af7a-00b49d47e5f4_SetDate">
    <vt:lpwstr>2024-11-19T13:08:27Z</vt:lpwstr>
  </property>
  <property fmtid="{D5CDD505-2E9C-101B-9397-08002B2CF9AE}" pid="12" name="MSIP_Label_b59a48dc-e3bc-4cbc-af7a-00b49d47e5f4_Method">
    <vt:lpwstr>Privileged</vt:lpwstr>
  </property>
  <property fmtid="{D5CDD505-2E9C-101B-9397-08002B2CF9AE}" pid="13" name="MSIP_Label_b59a48dc-e3bc-4cbc-af7a-00b49d47e5f4_Name">
    <vt:lpwstr>Offen</vt:lpwstr>
  </property>
  <property fmtid="{D5CDD505-2E9C-101B-9397-08002B2CF9AE}" pid="14" name="MSIP_Label_b59a48dc-e3bc-4cbc-af7a-00b49d47e5f4_SiteId">
    <vt:lpwstr>b9ebb0af-b921-4e3f-9b5c-97e534b2012a</vt:lpwstr>
  </property>
  <property fmtid="{D5CDD505-2E9C-101B-9397-08002B2CF9AE}" pid="15" name="MSIP_Label_b59a48dc-e3bc-4cbc-af7a-00b49d47e5f4_ActionId">
    <vt:lpwstr>cbcd5e90-8a74-4304-8439-438f5bd0b29f</vt:lpwstr>
  </property>
  <property fmtid="{D5CDD505-2E9C-101B-9397-08002B2CF9AE}" pid="16" name="MSIP_Label_b59a48dc-e3bc-4cbc-af7a-00b49d47e5f4_ContentBits">
    <vt:lpwstr>0</vt:lpwstr>
  </property>
</Properties>
</file>